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F4F" lockStructure="1"/>
  <bookViews>
    <workbookView xWindow="0" yWindow="0" windowWidth="12516" windowHeight="7836" firstSheet="1" activeTab="1"/>
  </bookViews>
  <sheets>
    <sheet name="Feuil1" sheetId="1" state="hidden" r:id="rId1"/>
    <sheet name="Simulatie" sheetId="2" r:id="rId2"/>
  </sheets>
  <definedNames>
    <definedName name="fermé">Feuil1!$A$1:$G$8</definedName>
    <definedName name="IC173F">Feuil1!$L$30:$M$36</definedName>
    <definedName name="IC173O">Feuil1!$L$22:$M$28</definedName>
    <definedName name="IC785F">Feuil1!$O$30:$P$36</definedName>
    <definedName name="IC785O">Feuil1!$O$22:$P$28</definedName>
    <definedName name="IC788F">Feuil1!$R$30:$S$36</definedName>
    <definedName name="IC788O">Feuil1!$R$22:$S$28</definedName>
    <definedName name="IC790F">Feuil1!$U$30:$V$36</definedName>
    <definedName name="IC790O">Feuil1!$U$22:$V$28</definedName>
    <definedName name="IC791F">Feuil1!$X$30:$Y$36</definedName>
    <definedName name="IC791O">Feuil1!$X$22:$Y$28</definedName>
    <definedName name="ouvert">Feuil1!$K$1:$Q$8</definedName>
    <definedName name="Z_81BDDB96_8E17_4108_9A0C_BC6D416B3C4F_.wvu.PrintArea" localSheetId="1" hidden="1">Simulatie!$A$1:$F$28</definedName>
    <definedName name="_xlnm.Print_Area" localSheetId="1">Simulatie!$A$1:$F$43</definedName>
  </definedNames>
  <calcPr calcId="145621"/>
  <customWorkbookViews>
    <customWorkbookView name="GP" guid="{81BDDB96-8E17-4108-9A0C-BC6D416B3C4F}" maximized="1" xWindow="-11" yWindow="-11" windowWidth="2182" windowHeight="1402" activeSheetId="2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5" i="2" l="1"/>
  <c r="B16" i="2" l="1"/>
  <c r="F2" i="2" l="1"/>
  <c r="C15" i="2"/>
  <c r="C16" i="2"/>
  <c r="B20" i="2"/>
  <c r="B22" i="2" l="1"/>
  <c r="F17" i="2"/>
  <c r="B24" i="2"/>
  <c r="B23" i="2"/>
  <c r="H32" i="1"/>
  <c r="H31" i="1"/>
  <c r="H30" i="1"/>
  <c r="H29" i="1"/>
  <c r="H28" i="1"/>
  <c r="H27" i="1"/>
  <c r="H41" i="1"/>
  <c r="H40" i="1"/>
  <c r="H39" i="1"/>
  <c r="H38" i="1"/>
  <c r="H37" i="1"/>
  <c r="H36" i="1"/>
  <c r="D20" i="2" l="1"/>
  <c r="D22" i="2"/>
  <c r="D24" i="2"/>
  <c r="D23" i="2"/>
  <c r="B21" i="2"/>
  <c r="D21" i="2" s="1"/>
  <c r="O8" i="1"/>
  <c r="P8" i="1"/>
  <c r="Q8" i="1"/>
  <c r="E8" i="1"/>
  <c r="F8" i="1"/>
  <c r="G8" i="1"/>
  <c r="M8" i="1"/>
  <c r="N8" i="1"/>
  <c r="L8" i="1"/>
  <c r="C8" i="1"/>
  <c r="B8" i="1"/>
  <c r="D8" i="1"/>
  <c r="F25" i="2" l="1"/>
  <c r="F28" i="2" s="1"/>
  <c r="F30" i="2" s="1"/>
</calcChain>
</file>

<file path=xl/comments1.xml><?xml version="1.0" encoding="utf-8"?>
<comments xmlns="http://schemas.openxmlformats.org/spreadsheetml/2006/main">
  <authors>
    <author>Tempolec - Verheeke Olivier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Aantal gewenste gemengde pompgroepen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Aantal gewenste niet gemengde pompgroepen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Open: collector kan als eventwichtfles met de holle afsluiting beschouwd worden
Gesloten: gewoon collector
</t>
        </r>
      </text>
    </comment>
  </commentList>
</comments>
</file>

<file path=xl/sharedStrings.xml><?xml version="1.0" encoding="utf-8"?>
<sst xmlns="http://schemas.openxmlformats.org/spreadsheetml/2006/main" count="105" uniqueCount="54">
  <si>
    <t>IC 785</t>
  </si>
  <si>
    <t>IC 173</t>
  </si>
  <si>
    <t>IC 788</t>
  </si>
  <si>
    <t>IC 790</t>
  </si>
  <si>
    <t>IC 791</t>
  </si>
  <si>
    <t>Prix</t>
  </si>
  <si>
    <t>Groupe-Pompe</t>
  </si>
  <si>
    <t>IC GPM</t>
  </si>
  <si>
    <t>IC GPD</t>
  </si>
  <si>
    <t>Type de collecteur</t>
  </si>
  <si>
    <t>Configuration</t>
  </si>
  <si>
    <t>Ouvert</t>
  </si>
  <si>
    <t>Fermé</t>
  </si>
  <si>
    <t>Type de groupe-pompe</t>
  </si>
  <si>
    <t>Avec vanne-mélangeuse</t>
  </si>
  <si>
    <t>Sans vanne-mélangeuse</t>
  </si>
  <si>
    <t>Total</t>
  </si>
  <si>
    <t>TEMPOLEC SA</t>
  </si>
  <si>
    <t>Route de Biesme 49 </t>
  </si>
  <si>
    <t>B-6530 THUIN </t>
  </si>
  <si>
    <t>TEL. + 32 71 59 00 39 </t>
  </si>
  <si>
    <t>FAX + 32 71 59 01 61 </t>
  </si>
  <si>
    <t>TVA: BE 0401 737 574</t>
  </si>
  <si>
    <t>Configurator pompgroep</t>
  </si>
  <si>
    <t>Naam groothandelaar</t>
  </si>
  <si>
    <t>Naam installateur</t>
  </si>
  <si>
    <t>Werf</t>
  </si>
  <si>
    <t>Datum:</t>
  </si>
  <si>
    <t>Aantal pompgroepen</t>
  </si>
  <si>
    <t>Aantal kringen</t>
  </si>
  <si>
    <t>Type collector</t>
  </si>
  <si>
    <t>Open</t>
  </si>
  <si>
    <t>Gesloten</t>
  </si>
  <si>
    <t>Type pompgroep</t>
  </si>
  <si>
    <t>IC GPM (met mengkraan)</t>
  </si>
  <si>
    <t>IC GPD (zonder mengkraan)</t>
  </si>
  <si>
    <t>Toebehoren</t>
  </si>
  <si>
    <t>IC173 verdelerstop met O-ring</t>
  </si>
  <si>
    <t>IC785  modulaire collector</t>
  </si>
  <si>
    <t>IC788 wandbeugel met schroeven voor IC GPM en IC GPD</t>
  </si>
  <si>
    <t>IC790 Uiteinde collector voor het afsluiten van het geheel</t>
  </si>
  <si>
    <t>IC791 holle afsluiting</t>
  </si>
  <si>
    <t>Totaal prijs van de toebehoren</t>
  </si>
  <si>
    <t>Aantal</t>
  </si>
  <si>
    <t>Prijs</t>
  </si>
  <si>
    <t>Totaal prijs ex.BTW:</t>
  </si>
  <si>
    <t>Korting:</t>
  </si>
  <si>
    <t>Totaal prijs met korting en ex.BTW:</t>
  </si>
  <si>
    <r>
      <t>IC GPM (pompgroep met mengkraa</t>
    </r>
    <r>
      <rPr>
        <sz val="14"/>
        <rFont val="Arial"/>
        <family val="2"/>
      </rPr>
      <t>n)</t>
    </r>
  </si>
  <si>
    <t>IC GPD (pompgroep zonder mengkraan)</t>
  </si>
  <si>
    <t>Aankoopsvoowaarden</t>
  </si>
  <si>
    <t>Bij vragen of onzekerheden, gelieve contact op te nemen via:</t>
  </si>
  <si>
    <t>info@tempolec.be</t>
  </si>
  <si>
    <t xml:space="preserve">Deze configurator/ simulatie is louter informatief aangeboden door Tempolec NV. Tempolec kan niet verantwoordelijk gesteld worden indien het aangeboden materiaal niet overeenkomst met de hydraulisch aan te sturen configuratie.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</si>
</sst>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3.5"/>
      <color rgb="FF102E49"/>
      <name val="Arial"/>
      <family val="2"/>
    </font>
    <font>
      <sz val="11"/>
      <color rgb="FF102E49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8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4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4" borderId="9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Protection="1"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Protection="1">
      <protection hidden="1"/>
    </xf>
    <xf numFmtId="0" fontId="9" fillId="2" borderId="4" xfId="0" applyFont="1" applyFill="1" applyBorder="1" applyProtection="1">
      <protection hidden="1"/>
    </xf>
    <xf numFmtId="0" fontId="9" fillId="2" borderId="11" xfId="0" applyFont="1" applyFill="1" applyBorder="1" applyProtection="1"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Protection="1"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Protection="1">
      <protection hidden="1"/>
    </xf>
    <xf numFmtId="164" fontId="9" fillId="2" borderId="6" xfId="0" applyNumberFormat="1" applyFont="1" applyFill="1" applyBorder="1" applyAlignment="1" applyProtection="1">
      <alignment horizontal="center"/>
      <protection hidden="1"/>
    </xf>
    <xf numFmtId="164" fontId="9" fillId="2" borderId="7" xfId="0" applyNumberFormat="1" applyFont="1" applyFill="1" applyBorder="1" applyAlignment="1" applyProtection="1">
      <alignment horizontal="center"/>
      <protection hidden="1"/>
    </xf>
    <xf numFmtId="164" fontId="9" fillId="2" borderId="7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164" fontId="9" fillId="2" borderId="0" xfId="0" applyNumberFormat="1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164" fontId="9" fillId="2" borderId="7" xfId="0" applyNumberFormat="1" applyFont="1" applyFill="1" applyBorder="1" applyProtection="1">
      <protection hidden="1"/>
    </xf>
    <xf numFmtId="0" fontId="9" fillId="2" borderId="2" xfId="0" applyFont="1" applyFill="1" applyBorder="1" applyAlignment="1">
      <alignment wrapText="1"/>
    </xf>
    <xf numFmtId="0" fontId="9" fillId="5" borderId="2" xfId="0" applyFont="1" applyFill="1" applyBorder="1"/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/>
    <xf numFmtId="0" fontId="9" fillId="5" borderId="4" xfId="0" applyFont="1" applyFill="1" applyBorder="1"/>
    <xf numFmtId="0" fontId="9" fillId="0" borderId="0" xfId="0" applyFont="1" applyBorder="1"/>
    <xf numFmtId="0" fontId="9" fillId="0" borderId="11" xfId="0" applyFont="1" applyBorder="1"/>
    <xf numFmtId="14" fontId="9" fillId="0" borderId="11" xfId="0" applyNumberFormat="1" applyFont="1" applyBorder="1"/>
    <xf numFmtId="0" fontId="9" fillId="0" borderId="12" xfId="0" applyFont="1" applyBorder="1"/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64" fontId="9" fillId="0" borderId="0" xfId="0" applyNumberFormat="1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164" fontId="9" fillId="3" borderId="1" xfId="0" applyNumberFormat="1" applyFont="1" applyFill="1" applyBorder="1" applyProtection="1">
      <protection hidden="1"/>
    </xf>
    <xf numFmtId="10" fontId="9" fillId="3" borderId="1" xfId="0" applyNumberFormat="1" applyFont="1" applyFill="1" applyBorder="1" applyProtection="1">
      <protection locked="0"/>
    </xf>
    <xf numFmtId="14" fontId="11" fillId="0" borderId="10" xfId="0" applyNumberFormat="1" applyFont="1" applyBorder="1" applyProtection="1">
      <protection hidden="1"/>
    </xf>
    <xf numFmtId="0" fontId="13" fillId="0" borderId="0" xfId="0" applyFont="1" applyAlignment="1">
      <alignment wrapText="1"/>
    </xf>
    <xf numFmtId="0" fontId="7" fillId="0" borderId="0" xfId="1" applyFont="1" applyProtection="1">
      <protection locked="0"/>
    </xf>
    <xf numFmtId="0" fontId="2" fillId="0" borderId="0" xfId="1"/>
    <xf numFmtId="0" fontId="8" fillId="0" borderId="0" xfId="0" applyFont="1" applyAlignment="1">
      <alignment horizontal="left" wrapText="1"/>
    </xf>
    <xf numFmtId="0" fontId="12" fillId="0" borderId="2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164" fontId="9" fillId="2" borderId="0" xfId="0" applyNumberFormat="1" applyFont="1" applyFill="1" applyBorder="1" applyAlignment="1" applyProtection="1">
      <alignment horizontal="center"/>
      <protection hidden="1"/>
    </xf>
    <xf numFmtId="164" fontId="9" fillId="2" borderId="11" xfId="0" applyNumberFormat="1" applyFont="1" applyFill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right"/>
      <protection hidden="1"/>
    </xf>
    <xf numFmtId="0" fontId="9" fillId="3" borderId="3" xfId="0" applyFont="1" applyFill="1" applyBorder="1" applyAlignment="1" applyProtection="1">
      <alignment horizontal="right"/>
      <protection hidden="1"/>
    </xf>
    <xf numFmtId="0" fontId="9" fillId="3" borderId="12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right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2873</xdr:rowOff>
    </xdr:from>
    <xdr:to>
      <xdr:col>0</xdr:col>
      <xdr:colOff>3155759</xdr:colOff>
      <xdr:row>0</xdr:row>
      <xdr:rowOff>1122426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73"/>
          <a:ext cx="3155759" cy="1119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mbre extrêm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mpolec.b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empolec.com/files/uploaded/Conditions%20vente/tempolec_conditions_generales_de_vente_print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C21" sqref="C21"/>
    </sheetView>
  </sheetViews>
  <sheetFormatPr baseColWidth="10" defaultRowHeight="14.4" x14ac:dyDescent="0.3"/>
  <cols>
    <col min="1" max="1" width="13.5546875" bestFit="1" customWidth="1"/>
  </cols>
  <sheetData>
    <row r="1" spans="1:24" x14ac:dyDescent="0.3">
      <c r="A1" t="s">
        <v>12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L1" t="s">
        <v>11</v>
      </c>
      <c r="M1">
        <v>1</v>
      </c>
      <c r="N1">
        <v>2</v>
      </c>
      <c r="O1">
        <v>3</v>
      </c>
      <c r="P1">
        <v>4</v>
      </c>
      <c r="Q1">
        <v>5</v>
      </c>
      <c r="R1">
        <v>6</v>
      </c>
    </row>
    <row r="2" spans="1:24" ht="14.55" x14ac:dyDescent="0.35">
      <c r="A2" t="s">
        <v>1</v>
      </c>
      <c r="C2">
        <v>0</v>
      </c>
      <c r="D2">
        <v>2</v>
      </c>
      <c r="E2">
        <v>4</v>
      </c>
      <c r="F2">
        <v>6</v>
      </c>
      <c r="G2">
        <v>8</v>
      </c>
      <c r="H2">
        <v>10</v>
      </c>
      <c r="L2" t="s">
        <v>1</v>
      </c>
      <c r="M2">
        <v>0</v>
      </c>
      <c r="N2">
        <v>2</v>
      </c>
      <c r="O2">
        <v>4</v>
      </c>
      <c r="P2">
        <v>6</v>
      </c>
      <c r="Q2">
        <v>8</v>
      </c>
      <c r="R2">
        <v>10</v>
      </c>
      <c r="W2" t="s">
        <v>1</v>
      </c>
      <c r="X2">
        <v>3.44</v>
      </c>
    </row>
    <row r="3" spans="1:24" ht="14.55" x14ac:dyDescent="0.35">
      <c r="A3" t="s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L3" t="s">
        <v>0</v>
      </c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W3" t="s">
        <v>0</v>
      </c>
      <c r="X3">
        <v>122.5</v>
      </c>
    </row>
    <row r="4" spans="1:24" ht="14.55" x14ac:dyDescent="0.35">
      <c r="A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L4" t="s">
        <v>2</v>
      </c>
      <c r="M4">
        <v>1</v>
      </c>
      <c r="N4">
        <v>2</v>
      </c>
      <c r="O4">
        <v>3</v>
      </c>
      <c r="P4">
        <v>4</v>
      </c>
      <c r="Q4">
        <v>5</v>
      </c>
      <c r="R4">
        <v>6</v>
      </c>
      <c r="W4" t="s">
        <v>2</v>
      </c>
      <c r="X4">
        <v>22.23</v>
      </c>
    </row>
    <row r="5" spans="1:24" ht="14.55" x14ac:dyDescent="0.35">
      <c r="A5" t="s">
        <v>3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L5" t="s">
        <v>3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W5" t="s">
        <v>3</v>
      </c>
      <c r="X5">
        <v>9.86</v>
      </c>
    </row>
    <row r="6" spans="1:24" ht="14.55" x14ac:dyDescent="0.35">
      <c r="A6" t="s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L6" t="s">
        <v>4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W6" t="s">
        <v>4</v>
      </c>
      <c r="X6">
        <v>33.6</v>
      </c>
    </row>
    <row r="8" spans="1:24" ht="14.55" x14ac:dyDescent="0.35">
      <c r="A8" t="s">
        <v>5</v>
      </c>
      <c r="B8">
        <f t="shared" ref="B8:G8" si="0">(C2*$X$2)+(C3*$X$3)+(C4*$X$4)+(C5*$X$5)</f>
        <v>164.45</v>
      </c>
      <c r="C8">
        <f t="shared" si="0"/>
        <v>316.05999999999995</v>
      </c>
      <c r="D8">
        <f t="shared" si="0"/>
        <v>467.66999999999996</v>
      </c>
      <c r="E8">
        <f t="shared" si="0"/>
        <v>619.28</v>
      </c>
      <c r="F8">
        <f t="shared" si="0"/>
        <v>770.89</v>
      </c>
      <c r="G8">
        <f t="shared" si="0"/>
        <v>922.5</v>
      </c>
      <c r="K8" t="s">
        <v>5</v>
      </c>
      <c r="L8">
        <f t="shared" ref="L8:Q8" si="1">(M2*$X$2)+(M3*$X$3)+(M4*$X$4)+(M5*$X$5)+(M6*$X$6)</f>
        <v>188.18999999999997</v>
      </c>
      <c r="M8">
        <f t="shared" si="1"/>
        <v>339.8</v>
      </c>
      <c r="N8">
        <f t="shared" si="1"/>
        <v>491.41</v>
      </c>
      <c r="O8">
        <f t="shared" si="1"/>
        <v>643.02</v>
      </c>
      <c r="P8">
        <f t="shared" si="1"/>
        <v>794.63</v>
      </c>
      <c r="Q8">
        <f t="shared" si="1"/>
        <v>946.24</v>
      </c>
    </row>
    <row r="11" spans="1:24" ht="14.55" x14ac:dyDescent="0.35">
      <c r="A11" t="s">
        <v>6</v>
      </c>
      <c r="B11">
        <v>1</v>
      </c>
    </row>
    <row r="12" spans="1:24" ht="14.55" x14ac:dyDescent="0.35">
      <c r="A12" t="s">
        <v>7</v>
      </c>
      <c r="B12">
        <v>521.54999999999995</v>
      </c>
    </row>
    <row r="13" spans="1:24" ht="14.55" x14ac:dyDescent="0.35">
      <c r="A13" t="s">
        <v>8</v>
      </c>
      <c r="B13">
        <v>359.1</v>
      </c>
    </row>
    <row r="15" spans="1:24" ht="14.55" x14ac:dyDescent="0.35">
      <c r="A15" t="s">
        <v>9</v>
      </c>
    </row>
    <row r="16" spans="1:24" ht="14.55" x14ac:dyDescent="0.35">
      <c r="A16" t="s">
        <v>31</v>
      </c>
    </row>
    <row r="17" spans="1:25" x14ac:dyDescent="0.3">
      <c r="A17" t="s">
        <v>32</v>
      </c>
    </row>
    <row r="19" spans="1:25" ht="14.55" x14ac:dyDescent="0.35">
      <c r="A19" t="s">
        <v>13</v>
      </c>
      <c r="L19" t="s">
        <v>11</v>
      </c>
      <c r="M19">
        <v>1</v>
      </c>
      <c r="N19">
        <v>2</v>
      </c>
      <c r="O19">
        <v>3</v>
      </c>
      <c r="P19">
        <v>4</v>
      </c>
      <c r="Q19">
        <v>5</v>
      </c>
      <c r="R19">
        <v>6</v>
      </c>
    </row>
    <row r="20" spans="1:25" x14ac:dyDescent="0.3">
      <c r="A20" t="s">
        <v>14</v>
      </c>
      <c r="L20" t="s">
        <v>1</v>
      </c>
      <c r="M20">
        <v>0</v>
      </c>
      <c r="N20">
        <v>2</v>
      </c>
      <c r="O20">
        <v>4</v>
      </c>
      <c r="P20">
        <v>6</v>
      </c>
      <c r="Q20">
        <v>8</v>
      </c>
      <c r="R20">
        <v>10</v>
      </c>
    </row>
    <row r="21" spans="1:25" x14ac:dyDescent="0.3">
      <c r="A21" t="s">
        <v>15</v>
      </c>
    </row>
    <row r="22" spans="1:25" ht="14.55" x14ac:dyDescent="0.35">
      <c r="L22" t="s">
        <v>11</v>
      </c>
      <c r="M22" t="s">
        <v>1</v>
      </c>
      <c r="O22" t="s">
        <v>11</v>
      </c>
      <c r="P22" t="s">
        <v>0</v>
      </c>
      <c r="R22" t="s">
        <v>11</v>
      </c>
      <c r="S22" t="s">
        <v>2</v>
      </c>
      <c r="U22" t="s">
        <v>11</v>
      </c>
      <c r="V22" t="s">
        <v>3</v>
      </c>
      <c r="X22" t="s">
        <v>11</v>
      </c>
      <c r="Y22" t="s">
        <v>4</v>
      </c>
    </row>
    <row r="23" spans="1:25" ht="14.55" x14ac:dyDescent="0.35">
      <c r="L23">
        <v>1</v>
      </c>
      <c r="M23">
        <v>0</v>
      </c>
      <c r="O23">
        <v>1</v>
      </c>
      <c r="P23">
        <v>1</v>
      </c>
      <c r="R23">
        <v>1</v>
      </c>
      <c r="S23">
        <v>1</v>
      </c>
      <c r="U23">
        <v>1</v>
      </c>
      <c r="V23">
        <v>1</v>
      </c>
      <c r="X23">
        <v>1</v>
      </c>
      <c r="Y23">
        <v>1</v>
      </c>
    </row>
    <row r="24" spans="1:25" ht="14.55" x14ac:dyDescent="0.35">
      <c r="L24">
        <v>2</v>
      </c>
      <c r="M24">
        <v>2</v>
      </c>
      <c r="O24">
        <v>2</v>
      </c>
      <c r="P24">
        <v>2</v>
      </c>
      <c r="R24">
        <v>2</v>
      </c>
      <c r="S24">
        <v>2</v>
      </c>
      <c r="U24">
        <v>2</v>
      </c>
      <c r="V24">
        <v>1</v>
      </c>
      <c r="X24">
        <v>2</v>
      </c>
      <c r="Y24">
        <v>1</v>
      </c>
    </row>
    <row r="25" spans="1:25" x14ac:dyDescent="0.3">
      <c r="L25">
        <v>3</v>
      </c>
      <c r="M25">
        <v>4</v>
      </c>
      <c r="O25">
        <v>3</v>
      </c>
      <c r="P25">
        <v>3</v>
      </c>
      <c r="R25">
        <v>3</v>
      </c>
      <c r="S25">
        <v>3</v>
      </c>
      <c r="U25">
        <v>3</v>
      </c>
      <c r="V25">
        <v>1</v>
      </c>
      <c r="X25">
        <v>3</v>
      </c>
      <c r="Y25">
        <v>1</v>
      </c>
    </row>
    <row r="26" spans="1:25" x14ac:dyDescent="0.3">
      <c r="A26" t="s">
        <v>12</v>
      </c>
      <c r="B26" t="s">
        <v>1</v>
      </c>
      <c r="C26" t="s">
        <v>0</v>
      </c>
      <c r="D26" t="s">
        <v>2</v>
      </c>
      <c r="E26" t="s">
        <v>3</v>
      </c>
      <c r="F26" t="s">
        <v>4</v>
      </c>
      <c r="H26" t="s">
        <v>5</v>
      </c>
      <c r="L26">
        <v>4</v>
      </c>
      <c r="M26">
        <v>6</v>
      </c>
      <c r="O26">
        <v>4</v>
      </c>
      <c r="P26">
        <v>4</v>
      </c>
      <c r="R26">
        <v>4</v>
      </c>
      <c r="S26">
        <v>4</v>
      </c>
      <c r="U26">
        <v>4</v>
      </c>
      <c r="V26">
        <v>1</v>
      </c>
      <c r="X26">
        <v>4</v>
      </c>
      <c r="Y26">
        <v>1</v>
      </c>
    </row>
    <row r="27" spans="1:25" x14ac:dyDescent="0.3">
      <c r="A27">
        <v>1</v>
      </c>
      <c r="B27">
        <v>0</v>
      </c>
      <c r="C27">
        <v>1</v>
      </c>
      <c r="D27">
        <v>1</v>
      </c>
      <c r="E27">
        <v>2</v>
      </c>
      <c r="F27">
        <v>0</v>
      </c>
      <c r="H27">
        <f t="shared" ref="H27:H32" si="2">(B27*$X$2)+(C27*$X$3)+(D27*$X$4)+(E27*$X$5)</f>
        <v>164.45</v>
      </c>
      <c r="L27">
        <v>5</v>
      </c>
      <c r="M27">
        <v>8</v>
      </c>
      <c r="O27">
        <v>5</v>
      </c>
      <c r="P27">
        <v>5</v>
      </c>
      <c r="R27">
        <v>5</v>
      </c>
      <c r="S27">
        <v>5</v>
      </c>
      <c r="U27">
        <v>5</v>
      </c>
      <c r="V27">
        <v>1</v>
      </c>
      <c r="X27">
        <v>5</v>
      </c>
      <c r="Y27">
        <v>1</v>
      </c>
    </row>
    <row r="28" spans="1:25" x14ac:dyDescent="0.3">
      <c r="A28">
        <v>2</v>
      </c>
      <c r="B28">
        <v>2</v>
      </c>
      <c r="C28">
        <v>2</v>
      </c>
      <c r="D28">
        <v>2</v>
      </c>
      <c r="E28">
        <v>2</v>
      </c>
      <c r="F28">
        <v>0</v>
      </c>
      <c r="H28">
        <f t="shared" si="2"/>
        <v>316.05999999999995</v>
      </c>
      <c r="L28">
        <v>6</v>
      </c>
      <c r="M28">
        <v>10</v>
      </c>
      <c r="O28">
        <v>6</v>
      </c>
      <c r="P28">
        <v>6</v>
      </c>
      <c r="R28">
        <v>6</v>
      </c>
      <c r="S28">
        <v>6</v>
      </c>
      <c r="U28">
        <v>6</v>
      </c>
      <c r="V28">
        <v>1</v>
      </c>
      <c r="X28">
        <v>6</v>
      </c>
      <c r="Y28">
        <v>1</v>
      </c>
    </row>
    <row r="29" spans="1:25" x14ac:dyDescent="0.3">
      <c r="A29">
        <v>3</v>
      </c>
      <c r="B29">
        <v>4</v>
      </c>
      <c r="C29">
        <v>3</v>
      </c>
      <c r="D29">
        <v>3</v>
      </c>
      <c r="E29">
        <v>2</v>
      </c>
      <c r="F29">
        <v>0</v>
      </c>
      <c r="H29">
        <f t="shared" si="2"/>
        <v>467.66999999999996</v>
      </c>
    </row>
    <row r="30" spans="1:25" x14ac:dyDescent="0.3">
      <c r="A30">
        <v>4</v>
      </c>
      <c r="B30">
        <v>6</v>
      </c>
      <c r="C30">
        <v>4</v>
      </c>
      <c r="D30">
        <v>4</v>
      </c>
      <c r="E30">
        <v>2</v>
      </c>
      <c r="F30">
        <v>0</v>
      </c>
      <c r="H30">
        <f t="shared" si="2"/>
        <v>619.28</v>
      </c>
      <c r="L30" t="s">
        <v>12</v>
      </c>
      <c r="M30" t="s">
        <v>1</v>
      </c>
      <c r="O30" t="s">
        <v>12</v>
      </c>
      <c r="P30" t="s">
        <v>0</v>
      </c>
      <c r="R30" t="s">
        <v>12</v>
      </c>
      <c r="S30" t="s">
        <v>2</v>
      </c>
      <c r="U30" t="s">
        <v>12</v>
      </c>
      <c r="V30" t="s">
        <v>3</v>
      </c>
      <c r="X30" t="s">
        <v>12</v>
      </c>
      <c r="Y30" t="s">
        <v>4</v>
      </c>
    </row>
    <row r="31" spans="1:25" x14ac:dyDescent="0.3">
      <c r="A31">
        <v>5</v>
      </c>
      <c r="B31">
        <v>8</v>
      </c>
      <c r="C31">
        <v>5</v>
      </c>
      <c r="D31">
        <v>5</v>
      </c>
      <c r="E31">
        <v>2</v>
      </c>
      <c r="F31">
        <v>0</v>
      </c>
      <c r="H31">
        <f t="shared" si="2"/>
        <v>770.89</v>
      </c>
      <c r="L31">
        <v>1</v>
      </c>
      <c r="M31">
        <v>0</v>
      </c>
      <c r="O31">
        <v>1</v>
      </c>
      <c r="P31">
        <v>1</v>
      </c>
      <c r="R31">
        <v>1</v>
      </c>
      <c r="S31">
        <v>1</v>
      </c>
      <c r="U31">
        <v>1</v>
      </c>
      <c r="V31">
        <v>2</v>
      </c>
      <c r="X31">
        <v>1</v>
      </c>
      <c r="Y31">
        <v>0</v>
      </c>
    </row>
    <row r="32" spans="1:25" x14ac:dyDescent="0.3">
      <c r="A32">
        <v>6</v>
      </c>
      <c r="B32">
        <v>10</v>
      </c>
      <c r="C32">
        <v>6</v>
      </c>
      <c r="D32">
        <v>6</v>
      </c>
      <c r="E32">
        <v>2</v>
      </c>
      <c r="F32">
        <v>0</v>
      </c>
      <c r="H32">
        <f t="shared" si="2"/>
        <v>922.5</v>
      </c>
      <c r="L32">
        <v>2</v>
      </c>
      <c r="M32">
        <v>2</v>
      </c>
      <c r="O32">
        <v>2</v>
      </c>
      <c r="P32">
        <v>2</v>
      </c>
      <c r="R32">
        <v>2</v>
      </c>
      <c r="S32">
        <v>2</v>
      </c>
      <c r="U32">
        <v>2</v>
      </c>
      <c r="V32">
        <v>2</v>
      </c>
      <c r="X32">
        <v>2</v>
      </c>
      <c r="Y32">
        <v>0</v>
      </c>
    </row>
    <row r="33" spans="1:25" x14ac:dyDescent="0.3">
      <c r="L33">
        <v>3</v>
      </c>
      <c r="M33">
        <v>4</v>
      </c>
      <c r="O33">
        <v>3</v>
      </c>
      <c r="P33">
        <v>3</v>
      </c>
      <c r="R33">
        <v>3</v>
      </c>
      <c r="S33">
        <v>3</v>
      </c>
      <c r="U33">
        <v>3</v>
      </c>
      <c r="V33">
        <v>2</v>
      </c>
      <c r="X33">
        <v>3</v>
      </c>
      <c r="Y33">
        <v>0</v>
      </c>
    </row>
    <row r="34" spans="1:25" x14ac:dyDescent="0.3">
      <c r="L34">
        <v>4</v>
      </c>
      <c r="M34">
        <v>6</v>
      </c>
      <c r="O34">
        <v>4</v>
      </c>
      <c r="P34">
        <v>4</v>
      </c>
      <c r="R34">
        <v>4</v>
      </c>
      <c r="S34">
        <v>4</v>
      </c>
      <c r="U34">
        <v>4</v>
      </c>
      <c r="V34">
        <v>2</v>
      </c>
      <c r="X34">
        <v>4</v>
      </c>
      <c r="Y34">
        <v>0</v>
      </c>
    </row>
    <row r="35" spans="1:25" x14ac:dyDescent="0.3">
      <c r="A35" t="s">
        <v>11</v>
      </c>
      <c r="B35" t="s">
        <v>1</v>
      </c>
      <c r="C35" t="s">
        <v>0</v>
      </c>
      <c r="D35" t="s">
        <v>2</v>
      </c>
      <c r="E35" t="s">
        <v>3</v>
      </c>
      <c r="F35" t="s">
        <v>4</v>
      </c>
      <c r="H35" t="s">
        <v>5</v>
      </c>
      <c r="L35">
        <v>5</v>
      </c>
      <c r="M35">
        <v>8</v>
      </c>
      <c r="O35">
        <v>5</v>
      </c>
      <c r="P35">
        <v>5</v>
      </c>
      <c r="R35">
        <v>5</v>
      </c>
      <c r="S35">
        <v>5</v>
      </c>
      <c r="U35">
        <v>5</v>
      </c>
      <c r="V35">
        <v>2</v>
      </c>
      <c r="X35">
        <v>5</v>
      </c>
      <c r="Y35">
        <v>0</v>
      </c>
    </row>
    <row r="36" spans="1:25" x14ac:dyDescent="0.3">
      <c r="A36">
        <v>1</v>
      </c>
      <c r="B36">
        <v>0</v>
      </c>
      <c r="C36">
        <v>1</v>
      </c>
      <c r="D36">
        <v>1</v>
      </c>
      <c r="E36">
        <v>1</v>
      </c>
      <c r="F36">
        <v>1</v>
      </c>
      <c r="H36">
        <f t="shared" ref="H36:H41" si="3">(B36*$X$2)+(C36*$X$3)+(D36*$X$4)+(E36*$X$5)+(F36*$X$6)</f>
        <v>188.18999999999997</v>
      </c>
      <c r="L36">
        <v>6</v>
      </c>
      <c r="M36">
        <v>10</v>
      </c>
      <c r="O36">
        <v>6</v>
      </c>
      <c r="P36">
        <v>6</v>
      </c>
      <c r="R36">
        <v>6</v>
      </c>
      <c r="S36">
        <v>6</v>
      </c>
      <c r="U36">
        <v>6</v>
      </c>
      <c r="V36">
        <v>2</v>
      </c>
      <c r="X36">
        <v>6</v>
      </c>
      <c r="Y36">
        <v>0</v>
      </c>
    </row>
    <row r="37" spans="1:25" x14ac:dyDescent="0.3">
      <c r="A37">
        <v>2</v>
      </c>
      <c r="B37">
        <v>2</v>
      </c>
      <c r="C37">
        <v>2</v>
      </c>
      <c r="D37">
        <v>2</v>
      </c>
      <c r="E37">
        <v>1</v>
      </c>
      <c r="F37">
        <v>1</v>
      </c>
      <c r="H37">
        <f t="shared" si="3"/>
        <v>339.8</v>
      </c>
    </row>
    <row r="38" spans="1:25" x14ac:dyDescent="0.3">
      <c r="A38">
        <v>3</v>
      </c>
      <c r="B38">
        <v>4</v>
      </c>
      <c r="C38">
        <v>3</v>
      </c>
      <c r="D38">
        <v>3</v>
      </c>
      <c r="E38">
        <v>1</v>
      </c>
      <c r="F38">
        <v>1</v>
      </c>
      <c r="H38">
        <f t="shared" si="3"/>
        <v>491.41</v>
      </c>
    </row>
    <row r="39" spans="1:25" x14ac:dyDescent="0.3">
      <c r="A39">
        <v>4</v>
      </c>
      <c r="B39">
        <v>6</v>
      </c>
      <c r="C39">
        <v>4</v>
      </c>
      <c r="D39">
        <v>4</v>
      </c>
      <c r="E39">
        <v>1</v>
      </c>
      <c r="F39">
        <v>1</v>
      </c>
      <c r="H39">
        <f t="shared" si="3"/>
        <v>643.02</v>
      </c>
    </row>
    <row r="40" spans="1:25" x14ac:dyDescent="0.3">
      <c r="A40">
        <v>5</v>
      </c>
      <c r="B40">
        <v>8</v>
      </c>
      <c r="C40">
        <v>5</v>
      </c>
      <c r="D40">
        <v>5</v>
      </c>
      <c r="E40">
        <v>1</v>
      </c>
      <c r="F40">
        <v>1</v>
      </c>
      <c r="H40">
        <f t="shared" si="3"/>
        <v>794.63</v>
      </c>
    </row>
    <row r="41" spans="1:25" x14ac:dyDescent="0.3">
      <c r="A41">
        <v>6</v>
      </c>
      <c r="B41">
        <v>10</v>
      </c>
      <c r="C41">
        <v>6</v>
      </c>
      <c r="D41">
        <v>6</v>
      </c>
      <c r="E41">
        <v>1</v>
      </c>
      <c r="F41">
        <v>1</v>
      </c>
      <c r="H41">
        <f t="shared" si="3"/>
        <v>946.24</v>
      </c>
    </row>
  </sheetData>
  <customSheetViews>
    <customSheetView guid="{81BDDB96-8E17-4108-9A0C-BC6D416B3C4F}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="80" zoomScaleNormal="80" workbookViewId="0">
      <selection activeCell="F29" sqref="F29"/>
    </sheetView>
  </sheetViews>
  <sheetFormatPr baseColWidth="10" defaultColWidth="11.5546875" defaultRowHeight="13.8" x14ac:dyDescent="0.25"/>
  <cols>
    <col min="1" max="1" width="72.77734375" style="3" bestFit="1" customWidth="1"/>
    <col min="2" max="2" width="34.77734375" style="4" customWidth="1"/>
    <col min="3" max="3" width="12.44140625" style="3" bestFit="1" customWidth="1"/>
    <col min="4" max="5" width="11.5546875" style="3"/>
    <col min="6" max="6" width="20.21875" style="3" customWidth="1"/>
    <col min="7" max="16384" width="11.5546875" style="3"/>
  </cols>
  <sheetData>
    <row r="1" spans="1:6" ht="104.55" customHeight="1" x14ac:dyDescent="0.3">
      <c r="A1" s="62" t="s">
        <v>23</v>
      </c>
      <c r="B1" s="63"/>
      <c r="C1" s="63"/>
      <c r="D1" s="63"/>
      <c r="E1" s="63"/>
      <c r="F1" s="64"/>
    </row>
    <row r="2" spans="1:6" ht="59.55" customHeight="1" x14ac:dyDescent="0.4">
      <c r="A2" s="5" t="s">
        <v>24</v>
      </c>
      <c r="B2" s="67"/>
      <c r="C2" s="68"/>
      <c r="D2" s="69"/>
      <c r="E2" s="6" t="s">
        <v>27</v>
      </c>
      <c r="F2" s="57">
        <f ca="1">TODAY()</f>
        <v>42447</v>
      </c>
    </row>
    <row r="3" spans="1:6" ht="36.450000000000003" customHeight="1" x14ac:dyDescent="0.35">
      <c r="A3" s="7" t="s">
        <v>25</v>
      </c>
      <c r="B3" s="67"/>
      <c r="C3" s="68"/>
      <c r="D3" s="69"/>
      <c r="E3" s="44"/>
      <c r="F3" s="45"/>
    </row>
    <row r="4" spans="1:6" ht="46.05" customHeight="1" x14ac:dyDescent="0.35">
      <c r="A4" s="7" t="s">
        <v>26</v>
      </c>
      <c r="B4" s="67"/>
      <c r="C4" s="68"/>
      <c r="D4" s="69"/>
      <c r="E4" s="44"/>
      <c r="F4" s="46"/>
    </row>
    <row r="5" spans="1:6" ht="45" customHeight="1" x14ac:dyDescent="0.3">
      <c r="A5" s="39" t="s">
        <v>48</v>
      </c>
      <c r="B5" s="9"/>
      <c r="C5" s="9"/>
      <c r="D5" s="9"/>
      <c r="E5" s="9"/>
      <c r="F5" s="10"/>
    </row>
    <row r="6" spans="1:6" ht="17.55" x14ac:dyDescent="0.35">
      <c r="A6" s="11" t="s">
        <v>28</v>
      </c>
      <c r="B6" s="12">
        <v>3</v>
      </c>
      <c r="C6" s="13"/>
      <c r="D6" s="13"/>
      <c r="E6" s="13"/>
      <c r="F6" s="14"/>
    </row>
    <row r="7" spans="1:6" ht="17.55" x14ac:dyDescent="0.35">
      <c r="A7" s="47"/>
      <c r="B7" s="48"/>
      <c r="C7" s="44"/>
      <c r="D7" s="44"/>
      <c r="E7" s="44"/>
      <c r="F7" s="45"/>
    </row>
    <row r="8" spans="1:6" ht="17.399999999999999" x14ac:dyDescent="0.3">
      <c r="A8" s="39" t="s">
        <v>49</v>
      </c>
      <c r="B8" s="9"/>
      <c r="C8" s="9"/>
      <c r="D8" s="9"/>
      <c r="E8" s="9"/>
      <c r="F8" s="10"/>
    </row>
    <row r="9" spans="1:6" ht="17.55" x14ac:dyDescent="0.35">
      <c r="A9" s="11" t="s">
        <v>28</v>
      </c>
      <c r="B9" s="12">
        <v>3</v>
      </c>
      <c r="C9" s="13"/>
      <c r="D9" s="13"/>
      <c r="E9" s="13"/>
      <c r="F9" s="14"/>
    </row>
    <row r="10" spans="1:6" ht="28.2" customHeight="1" x14ac:dyDescent="0.35">
      <c r="A10" s="47" t="s">
        <v>29</v>
      </c>
      <c r="B10" s="49">
        <f>IF(B6+B9&lt;=6, B6+B9, "Aantal kringen boven 6")</f>
        <v>6</v>
      </c>
      <c r="C10" s="44"/>
      <c r="D10" s="44"/>
      <c r="E10" s="44"/>
      <c r="F10" s="45"/>
    </row>
    <row r="11" spans="1:6" ht="34.799999999999997" customHeight="1" x14ac:dyDescent="0.3">
      <c r="A11" s="15" t="s">
        <v>30</v>
      </c>
      <c r="B11" s="16" t="s">
        <v>32</v>
      </c>
      <c r="C11" s="17"/>
      <c r="D11" s="17"/>
      <c r="E11" s="17"/>
      <c r="F11" s="18"/>
    </row>
    <row r="12" spans="1:6" ht="34.799999999999997" customHeight="1" x14ac:dyDescent="0.3">
      <c r="A12" s="40"/>
      <c r="B12" s="41"/>
      <c r="C12" s="42"/>
      <c r="D12" s="42"/>
      <c r="E12" s="42"/>
      <c r="F12" s="43"/>
    </row>
    <row r="13" spans="1:6" ht="17.399999999999999" x14ac:dyDescent="0.3">
      <c r="A13" s="8" t="s">
        <v>10</v>
      </c>
      <c r="B13" s="19"/>
      <c r="C13" s="9"/>
      <c r="D13" s="9" t="s">
        <v>44</v>
      </c>
      <c r="E13" s="9"/>
      <c r="F13" s="10"/>
    </row>
    <row r="14" spans="1:6" ht="17.399999999999999" x14ac:dyDescent="0.3">
      <c r="A14" s="20" t="s">
        <v>33</v>
      </c>
      <c r="B14" s="21" t="s">
        <v>43</v>
      </c>
      <c r="C14" s="22"/>
      <c r="D14" s="22"/>
      <c r="E14" s="23"/>
      <c r="F14" s="24"/>
    </row>
    <row r="15" spans="1:6" ht="17.399999999999999" x14ac:dyDescent="0.3">
      <c r="A15" s="25" t="s">
        <v>34</v>
      </c>
      <c r="B15" s="26">
        <f>B6</f>
        <v>3</v>
      </c>
      <c r="C15" s="65">
        <f>IF(B15&gt;0, B15*Feuil1!B12, "")</f>
        <v>1564.6499999999999</v>
      </c>
      <c r="D15" s="65"/>
      <c r="E15" s="66"/>
      <c r="F15" s="24"/>
    </row>
    <row r="16" spans="1:6" ht="17.399999999999999" x14ac:dyDescent="0.3">
      <c r="A16" s="25" t="s">
        <v>35</v>
      </c>
      <c r="B16" s="26">
        <f>B9</f>
        <v>3</v>
      </c>
      <c r="C16" s="65">
        <f>IF(B16&gt;0, B16*Feuil1!B13, "")</f>
        <v>1077.3000000000002</v>
      </c>
      <c r="D16" s="65"/>
      <c r="E16" s="66"/>
      <c r="F16" s="24"/>
    </row>
    <row r="17" spans="1:6" ht="17.399999999999999" x14ac:dyDescent="0.3">
      <c r="A17" s="27" t="s">
        <v>16</v>
      </c>
      <c r="B17" s="28"/>
      <c r="C17" s="29"/>
      <c r="D17" s="30"/>
      <c r="E17" s="31"/>
      <c r="F17" s="32">
        <f>SUM(C15:C16)</f>
        <v>2641.95</v>
      </c>
    </row>
    <row r="18" spans="1:6" ht="17.399999999999999" x14ac:dyDescent="0.3">
      <c r="A18" s="50"/>
      <c r="B18" s="51"/>
      <c r="C18" s="52"/>
      <c r="D18" s="53"/>
      <c r="E18" s="53"/>
      <c r="F18" s="54"/>
    </row>
    <row r="19" spans="1:6" ht="17.399999999999999" x14ac:dyDescent="0.3">
      <c r="A19" s="20" t="s">
        <v>36</v>
      </c>
      <c r="B19" s="21" t="s">
        <v>43</v>
      </c>
      <c r="C19" s="22"/>
      <c r="D19" s="22" t="s">
        <v>44</v>
      </c>
      <c r="E19" s="22"/>
      <c r="F19" s="23"/>
    </row>
    <row r="20" spans="1:6" ht="17.399999999999999" x14ac:dyDescent="0.3">
      <c r="A20" s="25" t="s">
        <v>37</v>
      </c>
      <c r="B20" s="26">
        <f>IF(AND(B11=Feuil1!A16),VLOOKUP(B10,IC173O, 2,FALSE), VLOOKUP(B10,IC173F,2, FALSE))</f>
        <v>10</v>
      </c>
      <c r="C20" s="35"/>
      <c r="D20" s="36">
        <f>B20*Feuil1!X2</f>
        <v>34.4</v>
      </c>
      <c r="E20" s="35"/>
      <c r="F20" s="24"/>
    </row>
    <row r="21" spans="1:6" ht="17.399999999999999" x14ac:dyDescent="0.3">
      <c r="A21" s="25" t="s">
        <v>38</v>
      </c>
      <c r="B21" s="26">
        <f>IF(AND(Simulatie!B11=Feuil1!A16),VLOOKUP(B10,IC785O, 2,FALSE), VLOOKUP(B10,IC785F,2, FALSE))</f>
        <v>6</v>
      </c>
      <c r="C21" s="35"/>
      <c r="D21" s="36">
        <f>B21*Feuil1!X3</f>
        <v>735</v>
      </c>
      <c r="E21" s="35"/>
      <c r="F21" s="24"/>
    </row>
    <row r="22" spans="1:6" ht="17.399999999999999" x14ac:dyDescent="0.3">
      <c r="A22" s="25" t="s">
        <v>39</v>
      </c>
      <c r="B22" s="26">
        <f>IF(AND(Simulatie!B11=Feuil1!A16),VLOOKUP(B10,IC788O, 2,FALSE), VLOOKUP(B10,IC788F,2, FALSE))</f>
        <v>6</v>
      </c>
      <c r="C22" s="35"/>
      <c r="D22" s="36">
        <f>B22*Feuil1!X4</f>
        <v>133.38</v>
      </c>
      <c r="E22" s="35"/>
      <c r="F22" s="24"/>
    </row>
    <row r="23" spans="1:6" ht="17.399999999999999" x14ac:dyDescent="0.3">
      <c r="A23" s="25" t="s">
        <v>40</v>
      </c>
      <c r="B23" s="26">
        <f>IF(AND(Simulatie!B11=Feuil1!A16),VLOOKUP(B10,IC790O, 2,FALSE), VLOOKUP(B10,IC790F,2, FALSE))</f>
        <v>2</v>
      </c>
      <c r="C23" s="35"/>
      <c r="D23" s="36">
        <f>B23*Feuil1!X5</f>
        <v>19.72</v>
      </c>
      <c r="E23" s="35"/>
      <c r="F23" s="24"/>
    </row>
    <row r="24" spans="1:6" ht="17.399999999999999" x14ac:dyDescent="0.3">
      <c r="A24" s="25" t="s">
        <v>41</v>
      </c>
      <c r="B24" s="26">
        <f>IF(AND(Simulatie!B11=Feuil1!A16),VLOOKUP(B10,IC791O, 2,FALSE), VLOOKUP(B10,IC791F,2, FALSE))</f>
        <v>0</v>
      </c>
      <c r="C24" s="35"/>
      <c r="D24" s="36">
        <f>B24*Feuil1!X6</f>
        <v>0</v>
      </c>
      <c r="E24" s="35"/>
      <c r="F24" s="24"/>
    </row>
    <row r="25" spans="1:6" ht="17.399999999999999" x14ac:dyDescent="0.3">
      <c r="A25" s="37" t="s">
        <v>42</v>
      </c>
      <c r="B25" s="28"/>
      <c r="C25" s="29"/>
      <c r="D25" s="29"/>
      <c r="E25" s="29"/>
      <c r="F25" s="38">
        <f>SUM(D20:D24)</f>
        <v>922.5</v>
      </c>
    </row>
    <row r="26" spans="1:6" ht="17.399999999999999" x14ac:dyDescent="0.3">
      <c r="A26" s="33"/>
      <c r="B26" s="34"/>
      <c r="C26" s="33"/>
      <c r="D26" s="33"/>
      <c r="E26" s="33"/>
      <c r="F26" s="33"/>
    </row>
    <row r="27" spans="1:6" ht="17.399999999999999" x14ac:dyDescent="0.3">
      <c r="A27" s="33"/>
      <c r="B27" s="34"/>
      <c r="C27" s="33"/>
      <c r="D27" s="33"/>
      <c r="E27" s="33"/>
      <c r="F27" s="33"/>
    </row>
    <row r="28" spans="1:6" ht="17.399999999999999" x14ac:dyDescent="0.3">
      <c r="A28" s="70" t="s">
        <v>45</v>
      </c>
      <c r="B28" s="71"/>
      <c r="C28" s="71"/>
      <c r="D28" s="71"/>
      <c r="E28" s="71"/>
      <c r="F28" s="55">
        <f>F25+F17</f>
        <v>3564.45</v>
      </c>
    </row>
    <row r="29" spans="1:6" ht="17.399999999999999" x14ac:dyDescent="0.3">
      <c r="A29" s="72" t="s">
        <v>46</v>
      </c>
      <c r="B29" s="73"/>
      <c r="C29" s="73"/>
      <c r="D29" s="73"/>
      <c r="E29" s="73"/>
      <c r="F29" s="56">
        <v>0</v>
      </c>
    </row>
    <row r="30" spans="1:6" ht="17.55" customHeight="1" x14ac:dyDescent="0.3">
      <c r="A30" s="70" t="s">
        <v>47</v>
      </c>
      <c r="B30" s="71"/>
      <c r="C30" s="71"/>
      <c r="D30" s="71"/>
      <c r="E30" s="71"/>
      <c r="F30" s="55">
        <f>F28*(1-F29)</f>
        <v>3564.45</v>
      </c>
    </row>
    <row r="33" spans="1:6" x14ac:dyDescent="0.25">
      <c r="A33" s="59" t="s">
        <v>50</v>
      </c>
    </row>
    <row r="34" spans="1:6" ht="17.399999999999999" x14ac:dyDescent="0.25">
      <c r="A34" s="1" t="s">
        <v>17</v>
      </c>
    </row>
    <row r="35" spans="1:6" x14ac:dyDescent="0.25">
      <c r="A35" s="2" t="s">
        <v>18</v>
      </c>
    </row>
    <row r="36" spans="1:6" x14ac:dyDescent="0.25">
      <c r="A36" s="2" t="s">
        <v>19</v>
      </c>
    </row>
    <row r="37" spans="1:6" x14ac:dyDescent="0.25">
      <c r="A37" s="2" t="s">
        <v>20</v>
      </c>
    </row>
    <row r="38" spans="1:6" x14ac:dyDescent="0.25">
      <c r="A38" s="2" t="s">
        <v>21</v>
      </c>
    </row>
    <row r="39" spans="1:6" x14ac:dyDescent="0.25">
      <c r="A39" s="2" t="s">
        <v>22</v>
      </c>
    </row>
    <row r="41" spans="1:6" s="58" customFormat="1" ht="42" customHeight="1" x14ac:dyDescent="0.2">
      <c r="A41" s="61" t="s">
        <v>53</v>
      </c>
      <c r="B41" s="61"/>
      <c r="C41" s="61"/>
      <c r="D41" s="61"/>
      <c r="E41" s="61"/>
      <c r="F41" s="61"/>
    </row>
    <row r="42" spans="1:6" x14ac:dyDescent="0.25">
      <c r="A42" s="61" t="s">
        <v>51</v>
      </c>
      <c r="B42" s="61"/>
      <c r="C42" s="61"/>
      <c r="D42" s="61"/>
      <c r="E42" s="61"/>
      <c r="F42" s="61"/>
    </row>
    <row r="43" spans="1:6" ht="14.4" x14ac:dyDescent="0.3">
      <c r="A43" s="60" t="s">
        <v>52</v>
      </c>
    </row>
  </sheetData>
  <sheetProtection password="CF4F" sheet="1" objects="1" scenarios="1" selectLockedCells="1"/>
  <customSheetViews>
    <customSheetView guid="{81BDDB96-8E17-4108-9A0C-BC6D416B3C4F}" showPageBreaks="1" showGridLines="0" showRowCol="0" fitToPage="1" printArea="1" topLeftCell="A2">
      <selection sqref="A1:F33"/>
      <pageMargins left="0.25" right="0.25" top="0.75" bottom="0.75" header="0.3" footer="0.3"/>
      <pageSetup paperSize="9" scale="78" fitToHeight="0" orientation="portrait" horizontalDpi="300" verticalDpi="0" r:id="rId1"/>
    </customSheetView>
  </customSheetViews>
  <mergeCells count="11">
    <mergeCell ref="A42:F42"/>
    <mergeCell ref="A1:F1"/>
    <mergeCell ref="C15:E15"/>
    <mergeCell ref="B2:D2"/>
    <mergeCell ref="B3:D3"/>
    <mergeCell ref="B4:D4"/>
    <mergeCell ref="A41:F41"/>
    <mergeCell ref="A30:E30"/>
    <mergeCell ref="A29:E29"/>
    <mergeCell ref="C16:E16"/>
    <mergeCell ref="A28:E28"/>
  </mergeCells>
  <dataValidations count="1">
    <dataValidation type="whole" allowBlank="1" showInputMessage="1" showErrorMessage="1" sqref="B7">
      <formula1>1</formula1>
      <formula2>6</formula2>
    </dataValidation>
  </dataValidations>
  <hyperlinks>
    <hyperlink ref="A33" r:id="rId2" display="Conditions générales de vente"/>
    <hyperlink ref="A43" r:id="rId3" display="mailto:info@tempolec.be"/>
  </hyperlinks>
  <pageMargins left="0.25" right="0.25" top="0.75" bottom="0.75" header="0.3" footer="0.3"/>
  <pageSetup paperSize="9" scale="60" fitToHeight="0" orientation="portrait" horizontalDpi="300" verticalDpi="300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Feuil1!$A$16:$A$17</xm:f>
          </x14:formula1>
          <xm:sqref>B11:B12</xm:sqref>
        </x14:dataValidation>
        <x14:dataValidation type="list" allowBlank="1" showInputMessage="1" showErrorMessage="1">
          <x14:formula1>
            <xm:f>Feuil1!$B$1:$H$1</xm:f>
          </x14:formula1>
          <xm:sqref>B9 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Feuil1</vt:lpstr>
      <vt:lpstr>Simulatie</vt:lpstr>
      <vt:lpstr>fermé</vt:lpstr>
      <vt:lpstr>IC173F</vt:lpstr>
      <vt:lpstr>IC173O</vt:lpstr>
      <vt:lpstr>IC785F</vt:lpstr>
      <vt:lpstr>IC785O</vt:lpstr>
      <vt:lpstr>IC788F</vt:lpstr>
      <vt:lpstr>IC788O</vt:lpstr>
      <vt:lpstr>IC790F</vt:lpstr>
      <vt:lpstr>IC790O</vt:lpstr>
      <vt:lpstr>IC791F</vt:lpstr>
      <vt:lpstr>IC791O</vt:lpstr>
      <vt:lpstr>ouvert</vt:lpstr>
      <vt:lpstr>Simulatie!Zone_d_impression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Tempolec - Verheeke Olivier</dc:creator>
  <cp:lastModifiedBy>Tempolec - Verheeke Olivier</cp:lastModifiedBy>
  <cp:lastPrinted>2016-03-09T15:07:43Z</cp:lastPrinted>
  <dcterms:created xsi:type="dcterms:W3CDTF">2016-02-19T09:36:42Z</dcterms:created>
  <dcterms:modified xsi:type="dcterms:W3CDTF">2016-03-18T12:25:07Z</dcterms:modified>
</cp:coreProperties>
</file>